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https://lhorizonfrans2-my.sharepoint.com/personal/info_lhorizon_nl/Documents/L'Horizon inhoud/"/>
    </mc:Choice>
  </mc:AlternateContent>
  <xr:revisionPtr revIDLastSave="70" documentId="8_{E388D0C5-A0D5-4DC8-AC53-06589E0FADE9}" xr6:coauthVersionLast="47" xr6:coauthVersionMax="47" xr10:uidLastSave="{EC907FF5-1119-42F8-B458-6A1D46A7FAEE}"/>
  <bookViews>
    <workbookView xWindow="-108" yWindow="-108" windowWidth="23256" windowHeight="12576" activeTab="1" xr2:uid="{87A4226C-4C3E-4149-913F-F2F8825CEA73}"/>
  </bookViews>
  <sheets>
    <sheet name="Handleiding" sheetId="2" r:id="rId1"/>
    <sheet name="Spreekvaardigheid" sheetId="1" r:id="rId2"/>
  </sheets>
  <definedNames>
    <definedName name="niveaus">Spreekvaardigheid!$C$20:$C$30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8" i="1" l="1" a="1"/>
  <c r="K18" i="1" s="1"/>
  <c r="D16" i="1"/>
  <c r="E16" i="1"/>
  <c r="F16" i="1"/>
  <c r="G16" i="1"/>
  <c r="H16" i="1"/>
  <c r="C16" i="1"/>
  <c r="H20" i="1"/>
  <c r="G39" i="1" s="1"/>
  <c r="F39" i="1" l="1"/>
  <c r="E35" i="1"/>
  <c r="H35" i="1"/>
  <c r="D35" i="1"/>
  <c r="C35" i="1"/>
  <c r="F35" i="1"/>
  <c r="G35" i="1"/>
  <c r="G20" i="1" a="1"/>
  <c r="G20" i="1" s="1"/>
  <c r="C39" i="1" l="1" a="1"/>
  <c r="E40" i="1" l="1"/>
  <c r="C47" i="1"/>
  <c r="C48" i="1"/>
  <c r="C49" i="1"/>
  <c r="C50" i="1"/>
  <c r="C51" i="1"/>
  <c r="D41" i="1"/>
  <c r="E42" i="1"/>
  <c r="C39" i="1"/>
  <c r="C46" i="1" s="1"/>
  <c r="E41" i="1"/>
  <c r="D42" i="1"/>
  <c r="E44" i="1"/>
  <c r="E43" i="1"/>
  <c r="D40" i="1"/>
  <c r="D44" i="1"/>
  <c r="D43" i="1"/>
  <c r="D39" i="1"/>
  <c r="D32" i="1" l="1"/>
  <c r="D33" i="1" s="1"/>
  <c r="C53" i="1"/>
  <c r="C12" i="1" s="1"/>
  <c r="E39" i="1"/>
  <c r="E32" i="1" s="1"/>
  <c r="E33" i="1" s="1"/>
  <c r="C11" i="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<sst xmlns="http://schemas.openxmlformats.org/spreadsheetml/2006/main" count="95" uniqueCount="75">
  <si>
    <t>A1</t>
  </si>
  <si>
    <t>Kan reageren op zeer eenvoudige vragen, mits de gesprekspartner langzaam spreekt en helpt. Kan zelf nauwelijks initiatief nemen in gesprekken.</t>
  </si>
  <si>
    <t>A2</t>
  </si>
  <si>
    <t>De leerling kan korte gesprekjes voeren over vertrouwde thema’s, en eenvoudige vragen stellen/beantwoorden. Interactie is beperkt en sterk afhankelijk van de ander.</t>
  </si>
  <si>
    <t>B1</t>
  </si>
  <si>
    <t>Voert eenvoudige gesprekken zelfstandig. Kan reageren, vragen stellen, doorvragen en eenvoudige gesprekken op gang houden. Samenhang is soms nog fragmentarisch.</t>
  </si>
  <si>
    <t>B2</t>
  </si>
  <si>
    <t>De leerling neemt actief deel aan gesprekken, neemt de beurt, stuurt het gesprek en past zich aan aan de gesprekspartner. Gebruikt verbindingswoorden voor samenhang.</t>
  </si>
  <si>
    <t>C1</t>
  </si>
  <si>
    <t>Beheerst interactie volledig: voert soepel een gesprek, reageert adequaat op nuances, bouwt logische redeneringen op en houdt een duidelijke lijn aan.</t>
  </si>
  <si>
    <t>C2</t>
  </si>
  <si>
    <t>De leerling is een volwaardige gesprekspartner: stuurt gesprekken subtiel, herkent impliciete signalen, en integreert complexe inhoud in een samenhangende structuur.</t>
  </si>
  <si>
    <t>De leerling gebruikt sterk beperkte standaarduitdrukkingen en vaste formules (zoals begroetingen, eenvoudige vragen). Er is nauwelijks variatie; de taal is direct functioneel, zonder nuance. De leerling is volledig afhankelijk van context en voorbereiding.</t>
  </si>
  <si>
    <t>De leerling gebruikt eenvoudige taal op herkenbare, alledaagse onderwerpen. Uitingen zijn vaak kort en formuleachtig, maar meestal passend. In spontane situaties zijn uitingen soms niet adequaat of verwarrend.</t>
  </si>
  <si>
    <t>De leerling past zijn taalgebruik aan op de situatie binnen vertrouwde contexten (zoals school, werk, vrije tijd). Hij/zij kan intenties (wensen, voorkeuren, meningen) duidelijk maken, al ontbreekt soms precisie of nuance.</t>
  </si>
  <si>
    <t>De leerling hanteert taal die over het algemeen goed past bij de situatie, het doel en de gesprekspartner. Kan register enigszins aanpassen (informeel vs. formeel) en schakelen tussen beschrijven, informeren en beargumenteren.</t>
  </si>
  <si>
    <t>De leerling communiceert flexibel en gepast in uiteenlopende situaties. Kan zijn/haar taalgebruik aanpassen aan het publiek, en maakt gebruik van impliciete taal, ironie of formele formuleringen wanneer passend.</t>
  </si>
  <si>
    <t>De leerling gebruikt de taal met volledige beheersing. Uitingen zijn steeds precies, gepast en doelgericht, ongeacht context of gesprekspartner. Kan schakelen tussen stijlen, registers en nuances zonder enige moeite.</t>
  </si>
  <si>
    <t>Spreekt in zeer korte, geïsoleerde uitingen met veel pauzes, herhalingen en aarzelingen. Vaak hoorbaar op zoek naar woorden of vormen. Moeite om zinnen te verbinden.</t>
  </si>
  <si>
    <t>De leerling spreekt met beperkte vloeiendheid. Er zijn nog veel pauzes om te zoeken naar taalvormen of woorden, maar korte zinnen worden wel aaneengeschakeld. Soms is het tempo onregelmatig of geforceerd.</t>
  </si>
  <si>
    <t>De leerling spreekt met een redelijk tempo en vloeiendheid in vertrouwde situaties. Pauzes komen nog regelmatig voor, vooral bij abstractere onderwerpen, maar belemmeren de communicatie niet fundamenteel.</t>
  </si>
  <si>
    <t>De leerling spreekt doorgaans vloeiend, met een natuurlijke cadans. Pauzes zijn kort en zelden storend. Kan langere uitingen produceren zonder noemenswaardige haperingen.</t>
  </si>
  <si>
    <t>Spreekt vloeiend en spontaan, ook bij complexe inhoud. Pauzes zijn functioneel (bijvoorbeeld om nadruk te leggen) en niet het gevolg van taalgebrek.</t>
  </si>
  <si>
    <t>De leerling spreekt met een volkomen natuurlijke, vloeiende stijl, vergelijkbaar met een moedertaalspreker. Geen merkbare moeite bij het uitdrukken van zelfs complexe of abstracte gedachten.</t>
  </si>
  <si>
    <t>Sterk accent aanwezig. Veel klanken worden vereenvoudigd of verkeerd uitgesproken. Verstaanbaarheid is vaak afhankelijk van herhaling, context of traag spreken.</t>
  </si>
  <si>
    <t>De uitspraak is meestal voldoende om verstaan te worden, vooral bij vertrouwde woorden. Fonetische fouten komen vaak voor, maar verstoren het begrip niet fundamenteel.</t>
  </si>
  <si>
    <t>De leerling is goed verstaanbaar. Er blijven hoorbare accenten en fouten, maar deze leiden zelden tot misverstanden. Spreekritme en klemtoon zijn redelijk correct.</t>
  </si>
  <si>
    <t>Uitspraak is duidelijk en natuurlijk. Accent is nog aanwezig, maar stoort niet. Heeft controle over klanken en intonatiepatronen.</t>
  </si>
  <si>
    <t>Spreekt met een nauwkeurige uitspraak en natuurlijke intonatie. Accent is minimaal. Moeilijke klanken en ritmes worden correct uitgesproken.</t>
  </si>
  <si>
    <t>De uitspraak is volledig vloeiend en natuurlijk, inclusief intonatie, ritme en accent. Onnatuurlijke elementen zijn nauwelijks waarneembaar.</t>
  </si>
  <si>
    <t>De leerling gebruikt enkel eenvoudige zinsstructuren, vaak met fouten in werkwoordstijden, vervoegingen en zinsvolgorde. Toch vaak begrijpelijk door context.</t>
  </si>
  <si>
    <t>De leerling gebruikt eenvoudige grammaticale structuren correct en durft zich ook aan complexere vormen te wagen, al treden daar nog geregeld fouten op. De communicatie blijft meestal duidelijk.</t>
  </si>
  <si>
    <t>Goede grammaticale beheersing, ook van complexere vormen (zoals tijden, bijzinnen, conditioneel). Fouten zijn beperkt in aantal en belemmeren het begrip zelden.</t>
  </si>
  <si>
    <t>Zeer goede grammaticale controle. De leerling gebruikt zelfs zelden voorkomende of formele structuren correct. Fouten zijn incidenteel en niet systematisch.</t>
  </si>
  <si>
    <t>De leerling heeft volledige controle over grammatica, inclusief uitzonderingen, idiomatische constructies en registergevoelige vormen. Fouten komen praktisch niet voor.</t>
  </si>
  <si>
    <t>Beperkte, concrete woordenschat gericht op persoonlijke gegevens en vertrouwde thema’s (eten, familie, school). Komt vaak niet uit woorden en herhaalt zichzelf.</t>
  </si>
  <si>
    <t>Woordenschat is voldoende voor dagelijkse communicatie. Bij gebrek aan woorden gebruikt de leerling omschrijvingen of gebaren. Herhaling en simplificatie komen voor.</t>
  </si>
  <si>
    <t>Voldoende gevarieerde woordenschat om zich uit te drukken over diverse onderwerpen, ook als het taalgebruik soms omslachtig is. Kan een mening formuleren en verduidelijken.</t>
  </si>
  <si>
    <t>De leerling beschikt over een brede woordenschat, inclusief abstracte en minder alledaagse termen. Kan zich precies uitdrukken, met enige variatie in stijl en toon.</t>
  </si>
  <si>
    <t>Zeer rijke, genuanceerde woordenschat. Gebruikt ook idiomatische en vakinhoudelijke termen. Kan schakelen tussen formeel en informeel taalgebruik.</t>
  </si>
  <si>
    <t>Beheerst de volledige rijkdom van de doeltaal. Gebruikt synoniemen, metaforen, stilistische middelen en subtiele connotaties zonder moeite.</t>
  </si>
  <si>
    <t>Interactie &amp; samenhang</t>
  </si>
  <si>
    <t>Woordenschat</t>
  </si>
  <si>
    <t>Grammaticale correctheid</t>
  </si>
  <si>
    <t>Uitspraak</t>
  </si>
  <si>
    <t>Vloeiendheid</t>
  </si>
  <si>
    <t>Toepassen van taalgebruik</t>
  </si>
  <si>
    <t>Getoetst niveau</t>
  </si>
  <si>
    <t>Niveaus</t>
  </si>
  <si>
    <t>A1+</t>
  </si>
  <si>
    <t>A2+</t>
  </si>
  <si>
    <t>B1+</t>
  </si>
  <si>
    <t>B2+</t>
  </si>
  <si>
    <t>C1+</t>
  </si>
  <si>
    <t>Cijfer</t>
  </si>
  <si>
    <t>Pluspunten</t>
  </si>
  <si>
    <t>Som</t>
  </si>
  <si>
    <t>Codering niveau</t>
  </si>
  <si>
    <t>Codering waardering</t>
  </si>
  <si>
    <t>Codering getoetst niveau</t>
  </si>
  <si>
    <t>Boven</t>
  </si>
  <si>
    <t>Onder</t>
  </si>
  <si>
    <t>Behaald</t>
  </si>
  <si>
    <t>Behaald (ja/Nee)</t>
  </si>
  <si>
    <t>Punten behaald</t>
  </si>
  <si>
    <t>Punten niet behaald</t>
  </si>
  <si>
    <t>Verschil met A1</t>
  </si>
  <si>
    <t>Verschil met C2</t>
  </si>
  <si>
    <t>Voldoende</t>
  </si>
  <si>
    <t>Voldoende ( codering)</t>
  </si>
  <si>
    <t>Voldoende Ja/Nee</t>
  </si>
  <si>
    <t>Puntverschil</t>
  </si>
  <si>
    <t>Waardering:</t>
  </si>
  <si>
    <t>Basisgrammatica (zoals tegenwoordige tijd, enkelvoud/meervoud) en woordvolgorde worden overwegend correct gebruikt. Complexere structuren (zoals verleden tijd, bijzinstructuren) leiden tot frequente fouten.</t>
  </si>
  <si>
    <t>Hoger dan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</si>
</sst>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sz val="11"/>
      <color theme="0"/>
      <name val="Aptos Narrow"/>
      <family val="2"/>
      <scheme val="minor"/>
    </font>
  </fonts>
  <fills count="4">
    <fill>
      <patternFill patternType="none"/>
    </fill>
    <fill>
      <patternFill patternType="gray125"/>
    </fill>
    <fill>
      <patternFill patternType="solid">
        <fgColor theme="0"/>
        <bgColor indexed="64"/>
      </patternFill>
    </fill>
    <fill>
      <patternFill patternType="solid">
        <fgColor theme="0" tint="-0.34998626667073579"/>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1">
    <xf numFmtId="0" fontId="0" fillId="0" borderId="0"/>
  </cellStyleXfs>
  <cellXfs count="24">
    <xf numFmtId="0" fontId="0" fillId="0" borderId="0" xfId="0"/>
    <xf numFmtId="0" fontId="0" fillId="2" borderId="0" xfId="0" applyFill="1"/>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0" xfId="0" applyAlignment="1">
      <alignment horizontal="left" vertical="top" wrapText="1"/>
    </xf>
    <xf numFmtId="0" fontId="0" fillId="0" borderId="6"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2" fillId="2" borderId="0" xfId="0" applyFont="1" applyFill="1"/>
    <xf numFmtId="0" fontId="2" fillId="0" borderId="0" xfId="0" applyFont="1"/>
    <xf numFmtId="0" fontId="2" fillId="0" borderId="0" xfId="0" applyFont="1" applyAlignment="1">
      <alignment horizontal="left" vertical="top" wrapText="1"/>
    </xf>
    <xf numFmtId="0" fontId="3" fillId="2" borderId="0" xfId="0" applyFont="1" applyFill="1"/>
    <xf numFmtId="164" fontId="0" fillId="0" borderId="1" xfId="0" applyNumberFormat="1" applyBorder="1"/>
    <xf numFmtId="0" fontId="0" fillId="0" borderId="13" xfId="0" applyBorder="1" applyProtection="1">
      <protection locked="0"/>
    </xf>
    <xf numFmtId="0" fontId="0" fillId="0" borderId="11" xfId="0" applyBorder="1" applyProtection="1">
      <protection locked="0"/>
    </xf>
    <xf numFmtId="0" fontId="0" fillId="0" borderId="12" xfId="0" applyBorder="1" applyProtection="1">
      <protection locked="0"/>
    </xf>
    <xf numFmtId="0" fontId="1" fillId="3" borderId="0" xfId="0" applyFont="1" applyFill="1"/>
    <xf numFmtId="0" fontId="1" fillId="3" borderId="5" xfId="0" applyFont="1" applyFill="1" applyBorder="1" applyAlignment="1">
      <alignment horizontal="left" vertical="top" wrapText="1"/>
    </xf>
    <xf numFmtId="0" fontId="1" fillId="3" borderId="2" xfId="0" applyFont="1" applyFill="1" applyBorder="1" applyAlignment="1">
      <alignment horizontal="left" vertical="top" wrapText="1"/>
    </xf>
    <xf numFmtId="0" fontId="1" fillId="3" borderId="7" xfId="0" applyFont="1" applyFill="1" applyBorder="1" applyAlignment="1">
      <alignment horizontal="left" vertical="top" wrapText="1"/>
    </xf>
    <xf numFmtId="0" fontId="1" fillId="3" borderId="10" xfId="0" applyFont="1" applyFill="1" applyBorder="1" applyAlignment="1">
      <alignment horizontal="left" vertical="top" wrapText="1"/>
    </xf>
    <xf numFmtId="0" fontId="1" fillId="3" borderId="12" xfId="0" applyFont="1" applyFill="1" applyBorder="1" applyAlignment="1">
      <alignment horizontal="left" vertical="top" wrapText="1"/>
    </xf>
    <xf numFmtId="0" fontId="0" fillId="0" borderId="0" xfId="0" applyAlignment="1">
      <alignment horizontal="center"/>
    </xf>
    <xf numFmtId="0" fontId="0" fillId="0" borderId="0" xfId="0" applyAlignment="1">
      <alignment horizontal="center" textRotation="255"/>
    </xf>
  </cellXfs>
  <cellStyles count="1">
    <cellStyle name="Standaard" xfId="0" builtinId="0"/>
  </cellStyles>
  <dxfs count="10">
    <dxf>
      <fill>
        <patternFill patternType="lightDown">
          <fgColor rgb="FFFF0000"/>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59996337778862885"/>
        </patternFill>
      </fill>
    </dxf>
    <dxf>
      <fill>
        <patternFill>
          <bgColor theme="9" tint="0.79998168889431442"/>
        </patternFill>
      </fill>
    </dxf>
    <dxf>
      <font>
        <color theme="6" tint="0.39994506668294322"/>
      </font>
    </dxf>
    <dxf>
      <font>
        <color rgb="FF9C0006"/>
      </font>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167640</xdr:rowOff>
    </xdr:from>
    <xdr:to>
      <xdr:col>18</xdr:col>
      <xdr:colOff>0</xdr:colOff>
      <xdr:row>34</xdr:row>
      <xdr:rowOff>30480</xdr:rowOff>
    </xdr:to>
    <xdr:sp macro="" textlink="">
      <xdr:nvSpPr>
        <xdr:cNvPr id="2" name="Tekstvak 1">
          <a:extLst>
            <a:ext uri="{FF2B5EF4-FFF2-40B4-BE49-F238E27FC236}">
              <a16:creationId xmlns:a16="http://schemas.microsoft.com/office/drawing/2014/main" id="{075D00D9-703D-5793-B376-8DB4DB6A9665}"/>
            </a:ext>
          </a:extLst>
        </xdr:cNvPr>
        <xdr:cNvSpPr txBox="1"/>
      </xdr:nvSpPr>
      <xdr:spPr>
        <a:xfrm>
          <a:off x="609600" y="350520"/>
          <a:ext cx="10363200" cy="589788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nl-NL" sz="1100" b="1"/>
            <a:t>Handleiding &amp; verantwoording</a:t>
          </a:r>
        </a:p>
        <a:p>
          <a:r>
            <a:rPr lang="nl-NL" sz="1100"/>
            <a:t>Deze</a:t>
          </a:r>
          <a:r>
            <a:rPr lang="nl-NL" sz="1100" baseline="0"/>
            <a:t> tool kan worden gebruikt om mondelingen te beoordelen die communicatief van aard zijn. De tool toetst of een leerling een bepaald taalniveau heeft aan de hand van criteria van het ERK (SLO, 2025). </a:t>
          </a:r>
        </a:p>
        <a:p>
          <a:endParaRPr lang="nl-NL" sz="1100" baseline="0"/>
        </a:p>
        <a:p>
          <a:r>
            <a:rPr lang="nl-NL" sz="1100" baseline="0"/>
            <a:t>Legenda en instructie: </a:t>
          </a:r>
        </a:p>
        <a:p>
          <a:r>
            <a:rPr lang="nl-NL" sz="1100" baseline="0"/>
            <a:t>De beoordeling kan in het tabblad hiernaast. VOordat je kan beoordelen moet je enkele gegevens invoeren, zoals het minimale cijfer voor een voldoende en het ERK niveau dat je toetst. Meer informatie hierover vind je onderaan dit blad. </a:t>
          </a:r>
        </a:p>
        <a:p>
          <a:r>
            <a:rPr lang="nl-NL" sz="1100" baseline="0"/>
            <a:t>Alle velden die je moet invullen kleuren rood. Zodra je ze hebt ingevuld verdwijnt de rode kleur. </a:t>
          </a:r>
        </a:p>
        <a:p>
          <a:endParaRPr lang="nl-NL" sz="1100" baseline="0"/>
        </a:p>
        <a:p>
          <a:r>
            <a:rPr lang="nl-NL" sz="1100" baseline="0"/>
            <a:t>Je kan per onderdeel een waardering geven aan het taalniveau van de leerling. Daarnaast kan je aangeven dat een niveau niet compleet is behaald aan de hand van de termen A1+, A2+, B1+, B2+ en C1+. De geselecteerde niveauwaarderingen kleuren groen in het schema. Als je een tussenniveau hebt geselecteerd, kleurt deze iets lichter groen. </a:t>
          </a:r>
        </a:p>
        <a:p>
          <a:endParaRPr lang="nl-NL" sz="1100" baseline="0"/>
        </a:p>
        <a:p>
          <a:endParaRPr lang="nl-NL" sz="1100" baseline="0"/>
        </a:p>
        <a:p>
          <a:r>
            <a:rPr lang="nl-NL" sz="1100" baseline="0"/>
            <a:t>SLO heeft gedetermineerd welk eindniveau voor ieder vak getoetst moet worden in het eindexamenjaar. Voor de overige jaren is hieronder waar mogelijk een suggestie gedaan: </a:t>
          </a:r>
        </a:p>
        <a:p>
          <a:endParaRPr lang="nl-NL" sz="1100" baseline="0"/>
        </a:p>
        <a:p>
          <a:r>
            <a:rPr lang="nl-NL" sz="1100" b="1" baseline="0"/>
            <a:t>	Engels		Duits		Frans</a:t>
          </a:r>
        </a:p>
        <a:p>
          <a:r>
            <a:rPr lang="nl-NL" sz="1100" b="1" baseline="0"/>
            <a:t>	BB		BB		BB</a:t>
          </a:r>
        </a:p>
        <a:p>
          <a:r>
            <a:rPr lang="nl-NL" sz="1100" b="1" baseline="0"/>
            <a:t>Mavo</a:t>
          </a:r>
        </a:p>
        <a:p>
          <a:r>
            <a:rPr lang="nl-NL" sz="1100" baseline="0"/>
            <a:t>2					A2</a:t>
          </a:r>
        </a:p>
        <a:p>
          <a:r>
            <a:rPr lang="nl-NL" sz="1100" baseline="0"/>
            <a:t>3					A2</a:t>
          </a:r>
        </a:p>
        <a:p>
          <a:r>
            <a:rPr lang="nl-NL" sz="1100" baseline="0"/>
            <a:t>4					A2+</a:t>
          </a:r>
        </a:p>
        <a:p>
          <a:endParaRPr lang="nl-NL" sz="1100" baseline="0"/>
        </a:p>
        <a:p>
          <a:r>
            <a:rPr lang="nl-NL" sz="1100" b="1" baseline="0"/>
            <a:t>Havo</a:t>
          </a:r>
        </a:p>
        <a:p>
          <a:r>
            <a:rPr lang="nl-NL" sz="1100" baseline="0"/>
            <a:t>2					A2</a:t>
          </a:r>
        </a:p>
        <a:p>
          <a:r>
            <a:rPr lang="nl-NL" sz="1100" baseline="0"/>
            <a:t>3					A2</a:t>
          </a:r>
        </a:p>
        <a:p>
          <a:r>
            <a:rPr lang="nl-NL" sz="1100" baseline="0"/>
            <a:t>4					A2+</a:t>
          </a:r>
        </a:p>
        <a:p>
          <a:r>
            <a:rPr lang="nl-NL" sz="1100" baseline="0"/>
            <a:t>5					B1</a:t>
          </a:r>
        </a:p>
        <a:p>
          <a:endParaRPr lang="nl-NL" sz="1100" baseline="0"/>
        </a:p>
        <a:p>
          <a:r>
            <a:rPr lang="nl-NL" sz="1100" b="1" baseline="0"/>
            <a:t>Vwo</a:t>
          </a:r>
        </a:p>
        <a:p>
          <a:r>
            <a:rPr lang="nl-NL" sz="1100" baseline="0"/>
            <a:t>3					A2+</a:t>
          </a:r>
        </a:p>
        <a:p>
          <a:r>
            <a:rPr lang="nl-NL" sz="1100" baseline="0"/>
            <a:t>4					A2+</a:t>
          </a:r>
        </a:p>
        <a:p>
          <a:r>
            <a:rPr lang="nl-NL" sz="1100" baseline="0"/>
            <a:t>5					B1</a:t>
          </a:r>
        </a:p>
        <a:p>
          <a:r>
            <a:rPr lang="nl-NL" sz="1100" baseline="0"/>
            <a:t>6					B2</a:t>
          </a:r>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D2F0A-A3C8-424C-A28B-28E7D7829232}">
  <dimension ref="A1:T35"/>
  <sheetViews>
    <sheetView workbookViewId="0">
      <selection activeCell="T1" sqref="T1:T1048576"/>
    </sheetView>
  </sheetViews>
  <sheetFormatPr defaultColWidth="0" defaultRowHeight="14.4" zeroHeight="1" x14ac:dyDescent="0.3"/>
  <cols>
    <col min="1" max="19" width="8.77734375" style="1" customWidth="1"/>
    <col min="20" max="20" width="8.77734375" style="1" hidden="1" customWidth="1"/>
    <col min="21" max="16384" width="8.77734375" hidden="1"/>
  </cols>
  <sheetData>
    <row r="1" x14ac:dyDescent="0.3"/>
    <row r="2" x14ac:dyDescent="0.3"/>
    <row r="3" x14ac:dyDescent="0.3"/>
    <row r="4" x14ac:dyDescent="0.3"/>
    <row r="5" x14ac:dyDescent="0.3"/>
    <row r="6" x14ac:dyDescent="0.3"/>
    <row r="7" x14ac:dyDescent="0.3"/>
    <row r="8" x14ac:dyDescent="0.3"/>
    <row r="9" x14ac:dyDescent="0.3"/>
    <row r="10" x14ac:dyDescent="0.3"/>
    <row r="11" x14ac:dyDescent="0.3"/>
    <row r="12" x14ac:dyDescent="0.3"/>
    <row r="13" x14ac:dyDescent="0.3"/>
    <row r="14" x14ac:dyDescent="0.3"/>
    <row r="15" x14ac:dyDescent="0.3"/>
    <row r="16" x14ac:dyDescent="0.3"/>
    <row r="17" x14ac:dyDescent="0.3"/>
    <row r="18" x14ac:dyDescent="0.3"/>
    <row r="19" x14ac:dyDescent="0.3"/>
    <row r="20" x14ac:dyDescent="0.3"/>
    <row r="21" x14ac:dyDescent="0.3"/>
    <row r="22" x14ac:dyDescent="0.3"/>
    <row r="23" x14ac:dyDescent="0.3"/>
    <row r="24" x14ac:dyDescent="0.3"/>
    <row r="25" x14ac:dyDescent="0.3"/>
    <row r="26" x14ac:dyDescent="0.3"/>
    <row r="27" x14ac:dyDescent="0.3"/>
    <row r="28" x14ac:dyDescent="0.3"/>
    <row r="29" x14ac:dyDescent="0.3"/>
    <row r="30" x14ac:dyDescent="0.3"/>
    <row r="31" x14ac:dyDescent="0.3"/>
    <row r="32" x14ac:dyDescent="0.3"/>
    <row r="33" x14ac:dyDescent="0.3"/>
    <row r="34" x14ac:dyDescent="0.3"/>
    <row r="35" ht="57.45" customHeight="1" x14ac:dyDescent="0.3"/>
  </sheetData>
  <sheetProtection algorithmName="SHA-512" hashValue="TTFe3BkgyUoKkXOenDm1OJ7KND+mgOxSqWuLOkUPcyXt92UkFU92KKWoumztPeO4eQObAq1oP2WGjmgVVI9xeA==" saltValue="dxpWAV+X13uughWbb5hXsA==" spinCount="100000" sheet="1" objects="1" scenarios="1" selectLockedCells="1" selectUnlockedCell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904A6-C165-471E-82EF-9BA01C1B4395}">
  <sheetPr>
    <pageSetUpPr fitToPage="1"/>
  </sheetPr>
  <dimension ref="A1:X54"/>
  <sheetViews>
    <sheetView tabSelected="1" zoomScale="95" zoomScaleNormal="115" workbookViewId="0">
      <pane xSplit="2" ySplit="2" topLeftCell="C7" activePane="bottomRight" state="frozen"/>
      <selection pane="topRight" activeCell="C1" sqref="C1"/>
      <selection pane="bottomLeft" activeCell="A3" sqref="A3"/>
      <selection pane="bottomRight" activeCell="C10" sqref="C10"/>
    </sheetView>
  </sheetViews>
  <sheetFormatPr defaultColWidth="0" defaultRowHeight="14.4" zeroHeight="1" x14ac:dyDescent="0.3"/>
  <cols>
    <col min="1" max="1" width="4" style="1" customWidth="1"/>
    <col min="2" max="2" width="14" customWidth="1"/>
    <col min="3" max="8" width="24.109375" customWidth="1"/>
    <col min="9" max="9" width="4" style="1" customWidth="1"/>
    <col min="10" max="24" width="4.109375" hidden="1" customWidth="1"/>
    <col min="25" max="16384" width="8.77734375" hidden="1"/>
  </cols>
  <sheetData>
    <row r="1" spans="2:8" s="1" customFormat="1" ht="21.45" customHeight="1" x14ac:dyDescent="0.3"/>
    <row r="2" spans="2:8" s="8" customFormat="1" ht="21.45" customHeight="1" x14ac:dyDescent="0.3">
      <c r="B2" s="16"/>
      <c r="C2" s="16" t="s">
        <v>46</v>
      </c>
      <c r="D2" s="16" t="s">
        <v>45</v>
      </c>
      <c r="E2" s="16" t="s">
        <v>44</v>
      </c>
      <c r="F2" s="16" t="s">
        <v>43</v>
      </c>
      <c r="G2" s="16" t="s">
        <v>42</v>
      </c>
      <c r="H2" s="16" t="s">
        <v>41</v>
      </c>
    </row>
    <row r="3" spans="2:8" ht="158.4" x14ac:dyDescent="0.3">
      <c r="B3" s="18" t="s">
        <v>0</v>
      </c>
      <c r="C3" s="2" t="s">
        <v>12</v>
      </c>
      <c r="D3" s="2" t="s">
        <v>18</v>
      </c>
      <c r="E3" s="2" t="s">
        <v>24</v>
      </c>
      <c r="F3" s="2" t="s">
        <v>30</v>
      </c>
      <c r="G3" s="2" t="s">
        <v>35</v>
      </c>
      <c r="H3" s="3" t="s">
        <v>1</v>
      </c>
    </row>
    <row r="4" spans="2:8" ht="129.6" x14ac:dyDescent="0.3">
      <c r="B4" s="17" t="s">
        <v>2</v>
      </c>
      <c r="C4" s="4" t="s">
        <v>13</v>
      </c>
      <c r="D4" s="4" t="s">
        <v>19</v>
      </c>
      <c r="E4" s="4" t="s">
        <v>25</v>
      </c>
      <c r="F4" s="4" t="s">
        <v>73</v>
      </c>
      <c r="G4" s="4" t="s">
        <v>36</v>
      </c>
      <c r="H4" s="5" t="s">
        <v>3</v>
      </c>
    </row>
    <row r="5" spans="2:8" ht="129.6" x14ac:dyDescent="0.3">
      <c r="B5" s="17" t="s">
        <v>4</v>
      </c>
      <c r="C5" s="4" t="s">
        <v>14</v>
      </c>
      <c r="D5" s="4" t="s">
        <v>20</v>
      </c>
      <c r="E5" s="4" t="s">
        <v>26</v>
      </c>
      <c r="F5" s="4" t="s">
        <v>31</v>
      </c>
      <c r="G5" s="4" t="s">
        <v>37</v>
      </c>
      <c r="H5" s="5" t="s">
        <v>5</v>
      </c>
    </row>
    <row r="6" spans="2:8" ht="144" x14ac:dyDescent="0.3">
      <c r="B6" s="17" t="s">
        <v>6</v>
      </c>
      <c r="C6" s="4" t="s">
        <v>15</v>
      </c>
      <c r="D6" s="4" t="s">
        <v>21</v>
      </c>
      <c r="E6" s="4" t="s">
        <v>27</v>
      </c>
      <c r="F6" s="4" t="s">
        <v>32</v>
      </c>
      <c r="G6" s="4" t="s">
        <v>38</v>
      </c>
      <c r="H6" s="5" t="s">
        <v>7</v>
      </c>
    </row>
    <row r="7" spans="2:8" ht="129.6" x14ac:dyDescent="0.3">
      <c r="B7" s="17" t="s">
        <v>8</v>
      </c>
      <c r="C7" s="4" t="s">
        <v>16</v>
      </c>
      <c r="D7" s="4" t="s">
        <v>22</v>
      </c>
      <c r="E7" s="4" t="s">
        <v>28</v>
      </c>
      <c r="F7" s="4" t="s">
        <v>33</v>
      </c>
      <c r="G7" s="4" t="s">
        <v>39</v>
      </c>
      <c r="H7" s="5" t="s">
        <v>9</v>
      </c>
    </row>
    <row r="8" spans="2:8" ht="129.6" x14ac:dyDescent="0.3">
      <c r="B8" s="19" t="s">
        <v>10</v>
      </c>
      <c r="C8" s="6" t="s">
        <v>17</v>
      </c>
      <c r="D8" s="6" t="s">
        <v>23</v>
      </c>
      <c r="E8" s="6" t="s">
        <v>29</v>
      </c>
      <c r="F8" s="6" t="s">
        <v>34</v>
      </c>
      <c r="G8" s="6" t="s">
        <v>40</v>
      </c>
      <c r="H8" s="7" t="s">
        <v>11</v>
      </c>
    </row>
    <row r="9" spans="2:8" x14ac:dyDescent="0.3">
      <c r="B9" s="20" t="s">
        <v>72</v>
      </c>
      <c r="C9" s="13"/>
      <c r="D9" s="13"/>
      <c r="E9" s="13"/>
      <c r="F9" s="13"/>
      <c r="G9" s="13"/>
      <c r="H9" s="14"/>
    </row>
    <row r="10" spans="2:8" ht="28.8" x14ac:dyDescent="0.3">
      <c r="B10" s="21" t="s">
        <v>47</v>
      </c>
      <c r="C10" s="15" t="s">
        <v>4</v>
      </c>
      <c r="D10" s="1"/>
      <c r="E10" s="1"/>
      <c r="F10" s="1"/>
      <c r="G10" s="1"/>
      <c r="H10" s="1"/>
    </row>
    <row r="11" spans="2:8" x14ac:dyDescent="0.3">
      <c r="B11" s="17" t="s">
        <v>54</v>
      </c>
      <c r="C11" s="12" t="str">
        <f>IFERROR(IF(C12&lt;1,1,C12),"Incompleet")</f>
        <v>Incompleet</v>
      </c>
      <c r="D11" s="1"/>
      <c r="E11" s="1"/>
      <c r="F11" s="1"/>
      <c r="G11" s="1"/>
      <c r="H11" s="1"/>
    </row>
    <row r="12" spans="2:8" x14ac:dyDescent="0.3">
      <c r="B12" s="17"/>
      <c r="C12" s="11" t="e">
        <f>IF(C53="Ja",C13+D33,C13-E33)</f>
        <v>#N/A</v>
      </c>
      <c r="D12" s="11"/>
      <c r="E12" s="11"/>
      <c r="F12" s="11"/>
      <c r="G12" s="11"/>
      <c r="H12" s="11"/>
    </row>
    <row r="13" spans="2:8" x14ac:dyDescent="0.3">
      <c r="B13" s="20" t="s">
        <v>68</v>
      </c>
      <c r="C13" s="14">
        <v>6</v>
      </c>
      <c r="D13" s="1"/>
      <c r="E13" s="1"/>
      <c r="F13" s="1"/>
      <c r="G13" s="1"/>
      <c r="H13" s="1"/>
    </row>
    <row r="14" spans="2:8" s="1" customFormat="1" ht="57.45" customHeight="1" x14ac:dyDescent="0.3"/>
    <row r="15" spans="2:8" s="1" customFormat="1" ht="57.45" hidden="1" customHeight="1" x14ac:dyDescent="0.3"/>
    <row r="16" spans="2:8" ht="28.8" hidden="1" x14ac:dyDescent="0.3">
      <c r="B16" s="10" t="s">
        <v>58</v>
      </c>
      <c r="C16" t="e">
        <f>VLOOKUP(C9,$C$20:$F$30,4,)</f>
        <v>#N/A</v>
      </c>
      <c r="D16" t="e">
        <f t="shared" ref="D16:H16" si="0">VLOOKUP(D9,$C$20:$F$30,4,)</f>
        <v>#N/A</v>
      </c>
      <c r="E16" t="e">
        <f t="shared" si="0"/>
        <v>#N/A</v>
      </c>
      <c r="F16" t="e">
        <f t="shared" si="0"/>
        <v>#N/A</v>
      </c>
      <c r="G16" t="e">
        <f t="shared" si="0"/>
        <v>#N/A</v>
      </c>
      <c r="H16" t="e">
        <f t="shared" si="0"/>
        <v>#N/A</v>
      </c>
    </row>
    <row r="17" spans="2:22" hidden="1" x14ac:dyDescent="0.3">
      <c r="K17" s="22" t="s">
        <v>60</v>
      </c>
      <c r="L17" s="22"/>
      <c r="M17" s="22"/>
      <c r="N17" s="22"/>
      <c r="O17" s="22"/>
      <c r="P17" s="22"/>
      <c r="Q17" s="22"/>
      <c r="R17" s="22"/>
      <c r="S17" s="22"/>
      <c r="T17" s="22"/>
      <c r="U17" s="22"/>
    </row>
    <row r="18" spans="2:22" hidden="1" x14ac:dyDescent="0.3">
      <c r="K18" t="str" cm="1">
        <f t="array" ref="K18:U18">TRANSPOSE(J19:J29)</f>
        <v>A1</v>
      </c>
      <c r="L18" t="str">
        <v>A1+</v>
      </c>
      <c r="M18" t="str">
        <v>A2</v>
      </c>
      <c r="N18" t="str">
        <v>A2+</v>
      </c>
      <c r="O18" t="str">
        <v>B1</v>
      </c>
      <c r="P18" t="str">
        <v>B1+</v>
      </c>
      <c r="Q18" t="str">
        <v>B2</v>
      </c>
      <c r="R18" t="str">
        <v>B2+</v>
      </c>
      <c r="S18" t="str">
        <v>C1</v>
      </c>
      <c r="T18" t="str">
        <v>C1+</v>
      </c>
      <c r="U18" t="str">
        <v>C2</v>
      </c>
    </row>
    <row r="19" spans="2:22" hidden="1" x14ac:dyDescent="0.3">
      <c r="B19" t="s">
        <v>68</v>
      </c>
      <c r="C19" s="9" t="s">
        <v>48</v>
      </c>
      <c r="F19" t="s">
        <v>57</v>
      </c>
      <c r="G19" t="s">
        <v>58</v>
      </c>
      <c r="H19" t="s">
        <v>59</v>
      </c>
      <c r="J19" t="s">
        <v>0</v>
      </c>
      <c r="K19">
        <v>0</v>
      </c>
      <c r="L19">
        <v>1</v>
      </c>
      <c r="M19">
        <v>2</v>
      </c>
      <c r="N19">
        <v>3</v>
      </c>
      <c r="O19">
        <v>4</v>
      </c>
      <c r="P19">
        <v>5</v>
      </c>
      <c r="Q19">
        <v>6</v>
      </c>
      <c r="R19">
        <v>7</v>
      </c>
      <c r="S19">
        <v>8</v>
      </c>
      <c r="T19">
        <v>9</v>
      </c>
      <c r="U19">
        <v>10</v>
      </c>
      <c r="V19" s="23" t="s">
        <v>61</v>
      </c>
    </row>
    <row r="20" spans="2:22" hidden="1" x14ac:dyDescent="0.3">
      <c r="B20">
        <v>6</v>
      </c>
      <c r="C20" t="s">
        <v>0</v>
      </c>
      <c r="F20">
        <v>1</v>
      </c>
      <c r="G20" t="e" cm="1">
        <f t="array" ref="G20:G25">TRANSPOSE(C16:H16)</f>
        <v>#N/A</v>
      </c>
      <c r="H20">
        <f>VLOOKUP(C10,C20:F30,4,)</f>
        <v>5</v>
      </c>
      <c r="J20" t="s">
        <v>49</v>
      </c>
      <c r="K20">
        <v>-1</v>
      </c>
      <c r="L20">
        <v>0</v>
      </c>
      <c r="M20">
        <v>1</v>
      </c>
      <c r="N20">
        <v>2</v>
      </c>
      <c r="O20">
        <v>3</v>
      </c>
      <c r="P20">
        <v>4</v>
      </c>
      <c r="Q20">
        <v>5</v>
      </c>
      <c r="R20">
        <v>6</v>
      </c>
      <c r="S20">
        <v>7</v>
      </c>
      <c r="T20">
        <v>8</v>
      </c>
      <c r="U20">
        <v>9</v>
      </c>
      <c r="V20" s="23"/>
    </row>
    <row r="21" spans="2:22" hidden="1" x14ac:dyDescent="0.3">
      <c r="B21">
        <v>5.5</v>
      </c>
      <c r="C21" t="s">
        <v>49</v>
      </c>
      <c r="F21">
        <v>2</v>
      </c>
      <c r="G21" t="e">
        <v>#N/A</v>
      </c>
      <c r="J21" t="s">
        <v>2</v>
      </c>
      <c r="K21">
        <v>-2</v>
      </c>
      <c r="L21">
        <v>-1</v>
      </c>
      <c r="M21">
        <v>0</v>
      </c>
      <c r="N21">
        <v>1</v>
      </c>
      <c r="O21">
        <v>2</v>
      </c>
      <c r="P21">
        <v>3</v>
      </c>
      <c r="Q21">
        <v>4</v>
      </c>
      <c r="R21">
        <v>5</v>
      </c>
      <c r="S21">
        <v>6</v>
      </c>
      <c r="T21">
        <v>7</v>
      </c>
      <c r="U21">
        <v>8</v>
      </c>
      <c r="V21" s="23"/>
    </row>
    <row r="22" spans="2:22" hidden="1" x14ac:dyDescent="0.3">
      <c r="C22" t="s">
        <v>2</v>
      </c>
      <c r="F22">
        <v>3</v>
      </c>
      <c r="G22" t="e">
        <v>#N/A</v>
      </c>
      <c r="J22" t="s">
        <v>50</v>
      </c>
      <c r="K22">
        <v>-3</v>
      </c>
      <c r="L22">
        <v>-2</v>
      </c>
      <c r="M22">
        <v>-1</v>
      </c>
      <c r="N22">
        <v>0</v>
      </c>
      <c r="O22">
        <v>1</v>
      </c>
      <c r="P22">
        <v>2</v>
      </c>
      <c r="Q22">
        <v>3</v>
      </c>
      <c r="R22">
        <v>4</v>
      </c>
      <c r="S22">
        <v>5</v>
      </c>
      <c r="T22">
        <v>6</v>
      </c>
      <c r="U22">
        <v>7</v>
      </c>
      <c r="V22" s="23"/>
    </row>
    <row r="23" spans="2:22" hidden="1" x14ac:dyDescent="0.3">
      <c r="C23" t="s">
        <v>50</v>
      </c>
      <c r="F23">
        <v>4</v>
      </c>
      <c r="G23" t="e">
        <v>#N/A</v>
      </c>
      <c r="J23" t="s">
        <v>4</v>
      </c>
      <c r="K23">
        <v>-4</v>
      </c>
      <c r="L23">
        <v>-3</v>
      </c>
      <c r="M23">
        <v>-2</v>
      </c>
      <c r="N23">
        <v>-1</v>
      </c>
      <c r="O23">
        <v>0</v>
      </c>
      <c r="P23">
        <v>1</v>
      </c>
      <c r="Q23">
        <v>2</v>
      </c>
      <c r="R23">
        <v>3</v>
      </c>
      <c r="S23">
        <v>4</v>
      </c>
      <c r="T23">
        <v>5</v>
      </c>
      <c r="U23">
        <v>6</v>
      </c>
      <c r="V23" s="23"/>
    </row>
    <row r="24" spans="2:22" hidden="1" x14ac:dyDescent="0.3">
      <c r="C24" t="s">
        <v>4</v>
      </c>
      <c r="F24">
        <v>5</v>
      </c>
      <c r="G24" t="e">
        <v>#N/A</v>
      </c>
      <c r="J24" t="s">
        <v>51</v>
      </c>
      <c r="K24">
        <v>-5</v>
      </c>
      <c r="L24">
        <v>-4</v>
      </c>
      <c r="M24">
        <v>-3</v>
      </c>
      <c r="N24">
        <v>-2</v>
      </c>
      <c r="O24">
        <v>-1</v>
      </c>
      <c r="P24">
        <v>0</v>
      </c>
      <c r="Q24">
        <v>1</v>
      </c>
      <c r="R24">
        <v>2</v>
      </c>
      <c r="S24">
        <v>3</v>
      </c>
      <c r="T24">
        <v>4</v>
      </c>
      <c r="U24">
        <v>5</v>
      </c>
      <c r="V24" s="23"/>
    </row>
    <row r="25" spans="2:22" hidden="1" x14ac:dyDescent="0.3">
      <c r="C25" t="s">
        <v>51</v>
      </c>
      <c r="F25">
        <v>6</v>
      </c>
      <c r="G25" t="e">
        <v>#N/A</v>
      </c>
      <c r="J25" t="s">
        <v>6</v>
      </c>
      <c r="K25">
        <v>-6</v>
      </c>
      <c r="L25">
        <v>-5</v>
      </c>
      <c r="M25">
        <v>-4</v>
      </c>
      <c r="N25">
        <v>-3</v>
      </c>
      <c r="O25">
        <v>-2</v>
      </c>
      <c r="P25">
        <v>-1</v>
      </c>
      <c r="Q25">
        <v>0</v>
      </c>
      <c r="R25">
        <v>1</v>
      </c>
      <c r="S25">
        <v>2</v>
      </c>
      <c r="T25">
        <v>3</v>
      </c>
      <c r="U25">
        <v>4</v>
      </c>
      <c r="V25" s="23"/>
    </row>
    <row r="26" spans="2:22" hidden="1" x14ac:dyDescent="0.3">
      <c r="C26" t="s">
        <v>6</v>
      </c>
      <c r="F26">
        <v>7</v>
      </c>
      <c r="J26" t="s">
        <v>52</v>
      </c>
      <c r="K26">
        <v>-7</v>
      </c>
      <c r="L26">
        <v>-6</v>
      </c>
      <c r="M26">
        <v>-5</v>
      </c>
      <c r="N26">
        <v>-4</v>
      </c>
      <c r="O26">
        <v>-3</v>
      </c>
      <c r="P26">
        <v>-2</v>
      </c>
      <c r="Q26">
        <v>-1</v>
      </c>
      <c r="R26">
        <v>0</v>
      </c>
      <c r="S26">
        <v>1</v>
      </c>
      <c r="T26">
        <v>2</v>
      </c>
      <c r="U26">
        <v>3</v>
      </c>
      <c r="V26" s="23"/>
    </row>
    <row r="27" spans="2:22" hidden="1" x14ac:dyDescent="0.3">
      <c r="C27" t="s">
        <v>52</v>
      </c>
      <c r="F27">
        <v>8</v>
      </c>
      <c r="J27" t="s">
        <v>8</v>
      </c>
      <c r="K27">
        <v>-8</v>
      </c>
      <c r="L27">
        <v>-7</v>
      </c>
      <c r="M27">
        <v>-6</v>
      </c>
      <c r="N27">
        <v>-5</v>
      </c>
      <c r="O27">
        <v>-4</v>
      </c>
      <c r="P27">
        <v>-3</v>
      </c>
      <c r="Q27">
        <v>-2</v>
      </c>
      <c r="R27">
        <v>-1</v>
      </c>
      <c r="S27">
        <v>0</v>
      </c>
      <c r="T27">
        <v>1</v>
      </c>
      <c r="U27">
        <v>2</v>
      </c>
      <c r="V27" s="23"/>
    </row>
    <row r="28" spans="2:22" hidden="1" x14ac:dyDescent="0.3">
      <c r="C28" t="s">
        <v>8</v>
      </c>
      <c r="F28">
        <v>9</v>
      </c>
      <c r="J28" t="s">
        <v>53</v>
      </c>
      <c r="K28">
        <v>-9</v>
      </c>
      <c r="L28">
        <v>-8</v>
      </c>
      <c r="M28">
        <v>-7</v>
      </c>
      <c r="N28">
        <v>-6</v>
      </c>
      <c r="O28">
        <v>-5</v>
      </c>
      <c r="P28">
        <v>-4</v>
      </c>
      <c r="Q28">
        <v>-3</v>
      </c>
      <c r="R28">
        <v>-2</v>
      </c>
      <c r="S28">
        <v>-1</v>
      </c>
      <c r="T28">
        <v>0</v>
      </c>
      <c r="U28">
        <v>1</v>
      </c>
      <c r="V28" s="23"/>
    </row>
    <row r="29" spans="2:22" hidden="1" x14ac:dyDescent="0.3">
      <c r="C29" t="s">
        <v>53</v>
      </c>
      <c r="F29">
        <v>10</v>
      </c>
      <c r="J29" t="s">
        <v>10</v>
      </c>
      <c r="K29">
        <v>-10</v>
      </c>
      <c r="L29">
        <v>-9</v>
      </c>
      <c r="M29">
        <v>-8</v>
      </c>
      <c r="N29">
        <v>-7</v>
      </c>
      <c r="O29">
        <v>-6</v>
      </c>
      <c r="P29">
        <v>-5</v>
      </c>
      <c r="Q29">
        <v>-4</v>
      </c>
      <c r="R29">
        <v>-3</v>
      </c>
      <c r="S29">
        <v>-2</v>
      </c>
      <c r="T29">
        <v>-1</v>
      </c>
      <c r="U29">
        <v>0</v>
      </c>
      <c r="V29" s="23"/>
    </row>
    <row r="30" spans="2:22" hidden="1" x14ac:dyDescent="0.3">
      <c r="C30" t="s">
        <v>10</v>
      </c>
      <c r="F30">
        <v>11</v>
      </c>
      <c r="K30">
        <v>1</v>
      </c>
      <c r="L30">
        <v>2</v>
      </c>
      <c r="M30">
        <v>3</v>
      </c>
      <c r="N30">
        <v>4</v>
      </c>
      <c r="O30">
        <v>5</v>
      </c>
      <c r="P30">
        <v>6</v>
      </c>
      <c r="Q30">
        <v>7</v>
      </c>
      <c r="R30">
        <v>8</v>
      </c>
      <c r="S30">
        <v>9</v>
      </c>
      <c r="T30">
        <v>10</v>
      </c>
      <c r="U30">
        <v>11</v>
      </c>
    </row>
    <row r="31" spans="2:22" hidden="1" x14ac:dyDescent="0.3">
      <c r="D31" t="s">
        <v>55</v>
      </c>
    </row>
    <row r="32" spans="2:22" hidden="1" x14ac:dyDescent="0.3">
      <c r="C32" t="s">
        <v>56</v>
      </c>
      <c r="D32" t="e">
        <f>SUM(D39:D44)</f>
        <v>#N/A</v>
      </c>
      <c r="E32" t="e">
        <f>SUM(E39:E44)</f>
        <v>#N/A</v>
      </c>
    </row>
    <row r="33" spans="2:8" hidden="1" x14ac:dyDescent="0.3">
      <c r="C33" t="s">
        <v>71</v>
      </c>
      <c r="D33" t="e">
        <f>D32/F39</f>
        <v>#N/A</v>
      </c>
      <c r="E33" t="e">
        <f>E32/F39</f>
        <v>#N/A</v>
      </c>
    </row>
    <row r="35" spans="2:8" hidden="1" x14ac:dyDescent="0.3">
      <c r="B35" s="9" t="s">
        <v>62</v>
      </c>
      <c r="C35" t="e">
        <f>IF(C16=$H20,"Ja",IF(C16&gt;$H20,"Ja","Nee"))</f>
        <v>#N/A</v>
      </c>
      <c r="D35" t="e">
        <f t="shared" ref="D35:H35" si="1">IF(D16=$H20,"Ja",IF(D16&gt;$H20,"Ja","Nee"))</f>
        <v>#N/A</v>
      </c>
      <c r="E35" t="e">
        <f t="shared" si="1"/>
        <v>#N/A</v>
      </c>
      <c r="F35" t="e">
        <f t="shared" si="1"/>
        <v>#N/A</v>
      </c>
      <c r="G35" t="e">
        <f t="shared" si="1"/>
        <v>#N/A</v>
      </c>
      <c r="H35" t="e">
        <f t="shared" si="1"/>
        <v>#N/A</v>
      </c>
    </row>
    <row r="38" spans="2:8" hidden="1" x14ac:dyDescent="0.3">
      <c r="C38" t="s">
        <v>63</v>
      </c>
      <c r="D38" t="s">
        <v>64</v>
      </c>
      <c r="E38" t="s">
        <v>65</v>
      </c>
      <c r="F38" t="s">
        <v>66</v>
      </c>
      <c r="G38" t="s">
        <v>67</v>
      </c>
    </row>
    <row r="39" spans="2:8" hidden="1" x14ac:dyDescent="0.3">
      <c r="C39" t="e" cm="1">
        <f t="array" ref="C39:C44">TRANSPOSE(C35:H35)</f>
        <v>#N/A</v>
      </c>
      <c r="D39" t="e">
        <f>IF(C39="Ja",G20-H$20,"")</f>
        <v>#N/A</v>
      </c>
      <c r="E39" t="e">
        <f>IF(C39="Nee",H$20-G20,"")</f>
        <v>#N/A</v>
      </c>
      <c r="F39">
        <f>IF(H20-F20&lt;4,H20-F20,4)</f>
        <v>4</v>
      </c>
      <c r="G39">
        <f>IF(F30-H20&lt;4,F30-H20,4)</f>
        <v>4</v>
      </c>
    </row>
    <row r="40" spans="2:8" hidden="1" x14ac:dyDescent="0.3">
      <c r="C40" t="e">
        <v>#N/A</v>
      </c>
      <c r="D40" t="e">
        <f t="shared" ref="D40:D44" si="2">IF(C40="Ja",G21-H$20,"")</f>
        <v>#N/A</v>
      </c>
      <c r="E40" t="e">
        <f t="shared" ref="E40:E44" si="3">IF(C40="Nee",H$20-G21,"")</f>
        <v>#N/A</v>
      </c>
    </row>
    <row r="41" spans="2:8" hidden="1" x14ac:dyDescent="0.3">
      <c r="C41" t="e">
        <v>#N/A</v>
      </c>
      <c r="D41" t="e">
        <f t="shared" si="2"/>
        <v>#N/A</v>
      </c>
      <c r="E41" t="e">
        <f t="shared" si="3"/>
        <v>#N/A</v>
      </c>
    </row>
    <row r="42" spans="2:8" hidden="1" x14ac:dyDescent="0.3">
      <c r="C42" t="e">
        <v>#N/A</v>
      </c>
      <c r="D42" t="e">
        <f t="shared" si="2"/>
        <v>#N/A</v>
      </c>
      <c r="E42" t="e">
        <f t="shared" si="3"/>
        <v>#N/A</v>
      </c>
    </row>
    <row r="43" spans="2:8" hidden="1" x14ac:dyDescent="0.3">
      <c r="C43" t="e">
        <v>#N/A</v>
      </c>
      <c r="D43" t="e">
        <f t="shared" si="2"/>
        <v>#N/A</v>
      </c>
      <c r="E43" t="e">
        <f t="shared" si="3"/>
        <v>#N/A</v>
      </c>
    </row>
    <row r="44" spans="2:8" hidden="1" x14ac:dyDescent="0.3">
      <c r="C44" t="e">
        <v>#N/A</v>
      </c>
      <c r="D44" t="e">
        <f t="shared" si="2"/>
        <v>#N/A</v>
      </c>
      <c r="E44" t="e">
        <f t="shared" si="3"/>
        <v>#N/A</v>
      </c>
    </row>
    <row r="46" spans="2:8" hidden="1" x14ac:dyDescent="0.3">
      <c r="B46" t="s">
        <v>69</v>
      </c>
      <c r="C46" t="e">
        <f>IF(C39="Ja",1,0)</f>
        <v>#N/A</v>
      </c>
    </row>
    <row r="47" spans="2:8" hidden="1" x14ac:dyDescent="0.3">
      <c r="C47" t="e">
        <f t="shared" ref="C47:C51" si="4">IF(C40="Ja",1,0)</f>
        <v>#N/A</v>
      </c>
    </row>
    <row r="48" spans="2:8" hidden="1" x14ac:dyDescent="0.3">
      <c r="C48" t="e">
        <f t="shared" si="4"/>
        <v>#N/A</v>
      </c>
    </row>
    <row r="49" spans="2:3" hidden="1" x14ac:dyDescent="0.3">
      <c r="C49" t="e">
        <f t="shared" si="4"/>
        <v>#N/A</v>
      </c>
    </row>
    <row r="50" spans="2:3" hidden="1" x14ac:dyDescent="0.3">
      <c r="C50" t="e">
        <f t="shared" si="4"/>
        <v>#N/A</v>
      </c>
    </row>
    <row r="51" spans="2:3" hidden="1" x14ac:dyDescent="0.3">
      <c r="C51" t="e">
        <f t="shared" si="4"/>
        <v>#N/A</v>
      </c>
    </row>
    <row r="53" spans="2:3" hidden="1" x14ac:dyDescent="0.3">
      <c r="B53" t="s">
        <v>70</v>
      </c>
      <c r="C53" t="e">
        <f>IF(SUM(C46:C51)=6,"Ja","Nee")</f>
        <v>#N/A</v>
      </c>
    </row>
    <row r="54" spans="2:3" hidden="1" x14ac:dyDescent="0.3">
      <c r="B54" t="s">
        <v>74</v>
      </c>
    </row>
  </sheetData>
  <sheetProtection algorithmName="SHA-512" hashValue="HKlehvdXRr6J/75x43z0z+8sq3WT8auT2CFPdGm97BPMsxz6w8xurVEDKF+tg3Aua6+Jr2aw8UwcyBG5GX2k/w==" saltValue="swceOWdJCvno4Iay15+70w==" spinCount="100000" sheet="1" objects="1" scenarios="1" selectLockedCells="1"/>
  <mergeCells count="2">
    <mergeCell ref="K17:U17"/>
    <mergeCell ref="V19:V29"/>
  </mergeCells>
  <conditionalFormatting sqref="C11">
    <cfRule type="cellIs" dxfId="9" priority="1" operator="equal">
      <formula>"Incompleet"</formula>
    </cfRule>
    <cfRule type="cellIs" dxfId="8" priority="9" operator="lessThan">
      <formula>6</formula>
    </cfRule>
    <cfRule type="cellIs" dxfId="7" priority="10" operator="greaterThan">
      <formula>5.9</formula>
    </cfRule>
  </conditionalFormatting>
  <conditionalFormatting sqref="C3:H4">
    <cfRule type="expression" dxfId="6" priority="4">
      <formula>C$9:H$9="A1+"</formula>
    </cfRule>
  </conditionalFormatting>
  <conditionalFormatting sqref="C3:H8">
    <cfRule type="expression" dxfId="5" priority="8">
      <formula>C$9=$B3:$B8</formula>
    </cfRule>
  </conditionalFormatting>
  <conditionalFormatting sqref="C4:H5">
    <cfRule type="expression" dxfId="4" priority="5">
      <formula>C$9:H$9="A2+"</formula>
    </cfRule>
  </conditionalFormatting>
  <conditionalFormatting sqref="C5:H6">
    <cfRule type="expression" dxfId="3" priority="6">
      <formula>C$9:H$9="B1+"</formula>
    </cfRule>
  </conditionalFormatting>
  <conditionalFormatting sqref="C6:H7">
    <cfRule type="expression" dxfId="2" priority="7">
      <formula>C$9:H$9="B2+"</formula>
    </cfRule>
  </conditionalFormatting>
  <conditionalFormatting sqref="C7:H8">
    <cfRule type="expression" dxfId="1" priority="3">
      <formula>C$9:H$9="C1+"</formula>
    </cfRule>
  </conditionalFormatting>
  <conditionalFormatting sqref="C9:H9 C10 C13">
    <cfRule type="cellIs" dxfId="0" priority="2" operator="equal">
      <formula>""</formula>
    </cfRule>
  </conditionalFormatting>
  <dataValidations count="1">
    <dataValidation type="list" allowBlank="1" showInputMessage="1" showErrorMessage="1" sqref="C9:H9 C10" xr:uid="{5CDF1E77-67DB-4757-BE97-314FF6B14C2A}">
      <formula1>niveaus</formula1>
    </dataValidation>
  </dataValidations>
  <pageMargins left="0.7" right="0.7" top="0.75" bottom="0.75" header="0.3" footer="0.3"/>
  <pageSetup paperSize="9" scale="54"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Handleiding</vt:lpstr>
      <vt:lpstr>Spreekvaardigheid</vt:lpstr>
      <vt:lpstr>niveaus</vt:lpstr>
    </vt:vector>
  </TitlesOfParts>
  <Company>Landstede Groep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ERK beoordeling bij gespreksvaardigheid</dc:title>
  <dc:creator>Bastijn Oostra</dc:creator>
  <cp:lastModifiedBy>Bastijn Oostra</cp:lastModifiedBy>
  <cp:lastPrinted>2025-03-24T10:16:05Z</cp:lastPrinted>
  <dcterms:created xsi:type="dcterms:W3CDTF">2025-03-24T08:19:38Z</dcterms:created>
  <dcterms:modified xsi:type="dcterms:W3CDTF">2025-04-03T15:03:38Z</dcterms:modified>
</cp:coreProperties>
</file>